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10" tabRatio="901" activeTab="0"/>
  </bookViews>
  <sheets>
    <sheet name="доходы 2023" sheetId="1" r:id="rId1"/>
    <sheet name="платные услуги 2023" sheetId="2" r:id="rId2"/>
  </sheets>
  <definedNames>
    <definedName name="Z_40472BEA_E336_4012_8E85_8D833038AED8_.wvu.Cols" localSheetId="0" hidden="1">'доходы 2023'!#REF!</definedName>
    <definedName name="Z_40472BEA_E336_4012_8E85_8D833038AED8_.wvu.Cols" localSheetId="1" hidden="1">'платные услуги 2023'!#REF!</definedName>
    <definedName name="Z_40472BEA_E336_4012_8E85_8D833038AED8_.wvu.Rows" localSheetId="0" hidden="1">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</definedName>
    <definedName name="Z_40472BEA_E336_4012_8E85_8D833038AED8_.wvu.Rows" localSheetId="1" hidden="1">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</definedName>
    <definedName name="Z_6625A809_E163_403E_A99B_D101D4DA4798_.wvu.Cols" localSheetId="0" hidden="1">'доходы 2023'!#REF!</definedName>
    <definedName name="Z_6625A809_E163_403E_A99B_D101D4DA4798_.wvu.Cols" localSheetId="1" hidden="1">'платные услуги 2023'!#REF!</definedName>
    <definedName name="Z_6625A809_E163_403E_A99B_D101D4DA4798_.wvu.Rows" localSheetId="0" hidden="1">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</definedName>
    <definedName name="Z_6625A809_E163_403E_A99B_D101D4DA4798_.wvu.Rows" localSheetId="1" hidden="1">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</definedName>
    <definedName name="Z_676A3052_DBE2_4985_B3DF_A632E8DDE11D_.wvu.Cols" localSheetId="0" hidden="1">'доходы 2023'!#REF!</definedName>
    <definedName name="Z_676A3052_DBE2_4985_B3DF_A632E8DDE11D_.wvu.Cols" localSheetId="1" hidden="1">'платные услуги 2023'!#REF!</definedName>
    <definedName name="Z_676A3052_DBE2_4985_B3DF_A632E8DDE11D_.wvu.Rows" localSheetId="0" hidden="1">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2023'!#REF!,'доходы 2023'!#REF!</definedName>
    <definedName name="Z_676A3052_DBE2_4985_B3DF_A632E8DDE11D_.wvu.Rows" localSheetId="1" hidden="1">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2023'!#REF!,'платные услуги 2023'!#REF!</definedName>
    <definedName name="_xlnm.Print_Area" localSheetId="0">'доходы 2023'!$A$1:$Q$27</definedName>
    <definedName name="_xlnm.Print_Area" localSheetId="1">'платные услуги 2023'!$A$5:$Q$38</definedName>
  </definedNames>
  <calcPr fullCalcOnLoad="1"/>
</workbook>
</file>

<file path=xl/sharedStrings.xml><?xml version="1.0" encoding="utf-8"?>
<sst xmlns="http://schemas.openxmlformats.org/spreadsheetml/2006/main" count="88" uniqueCount="65">
  <si>
    <t>ИТОГО:</t>
  </si>
  <si>
    <t xml:space="preserve">Количество обучающихся </t>
  </si>
  <si>
    <t>Процент оплаты</t>
  </si>
  <si>
    <t>2010г, гр.7 х 1,1</t>
  </si>
  <si>
    <t>2011г, гр.8 х 1,1</t>
  </si>
  <si>
    <t>Количество месяцев</t>
  </si>
  <si>
    <t>Сумма в год, гр.6 х гр.7 / 1000, тыс.руб.</t>
  </si>
  <si>
    <t>х</t>
  </si>
  <si>
    <t>Сумма в месяц , гр.2 х гр.3 х гр.5, руб.</t>
  </si>
  <si>
    <t xml:space="preserve">1. Расчет доходов </t>
  </si>
  <si>
    <t xml:space="preserve">Наименование </t>
  </si>
  <si>
    <t>тыс. руб</t>
  </si>
  <si>
    <t>Смета</t>
  </si>
  <si>
    <t>доходов и расходов от предоставления платных образовательных услуг</t>
  </si>
  <si>
    <t>УТВЕРЖДАЮ</t>
  </si>
  <si>
    <t>(подпись, ФИО руководителя учреждения)</t>
  </si>
  <si>
    <t>2. Расчет расходов</t>
  </si>
  <si>
    <t>№п/п</t>
  </si>
  <si>
    <t>№ п/п</t>
  </si>
  <si>
    <t>Статья расходов</t>
  </si>
  <si>
    <t>Сумма расходов в месяц</t>
  </si>
  <si>
    <t>Сумма расходов за установленный период</t>
  </si>
  <si>
    <t>Оплата коммунальных услуг</t>
  </si>
  <si>
    <t>Развитие ОУ</t>
  </si>
  <si>
    <t>факт</t>
  </si>
  <si>
    <t>октябрь</t>
  </si>
  <si>
    <t>руб</t>
  </si>
  <si>
    <t>договор ГПХ</t>
  </si>
  <si>
    <t>Расходы</t>
  </si>
  <si>
    <t>ноябрь</t>
  </si>
  <si>
    <t>Заработ пл и начис на оплат труда, в том числе договора ГПХ</t>
  </si>
  <si>
    <t>5%</t>
  </si>
  <si>
    <t>директор ОУ (приказ РУО) от общего дохода-211+213</t>
  </si>
  <si>
    <t xml:space="preserve">все 211ст </t>
  </si>
  <si>
    <t>декабрь</t>
  </si>
  <si>
    <t>премии</t>
  </si>
  <si>
    <t>всего</t>
  </si>
  <si>
    <t>остаток</t>
  </si>
  <si>
    <t>отклонение 211+213</t>
  </si>
  <si>
    <t>"+" экономия,"-перерасход"</t>
  </si>
  <si>
    <t>всего расходов</t>
  </si>
  <si>
    <t>всего начисленно 211</t>
  </si>
  <si>
    <t>рублей</t>
  </si>
  <si>
    <t>Развитие ОУ  за минусов 10%цб</t>
  </si>
  <si>
    <t>для распределния</t>
  </si>
  <si>
    <t>211- директор</t>
  </si>
  <si>
    <t>211 ст</t>
  </si>
  <si>
    <t>доход дтректора</t>
  </si>
  <si>
    <t>остаток на людей</t>
  </si>
  <si>
    <t>Оплата коммунальных услуг-5%</t>
  </si>
  <si>
    <t>временное владение и пользование дошкольных групп с 07.10.2020</t>
  </si>
  <si>
    <t>июнь-сентябрь-0</t>
  </si>
  <si>
    <t>"_____"___________________2023 г.</t>
  </si>
  <si>
    <t>на 2023 год</t>
  </si>
  <si>
    <t>додохы цб-10</t>
  </si>
  <si>
    <t>МБОУ "Звездненская  сош"</t>
  </si>
  <si>
    <t>50%</t>
  </si>
  <si>
    <t>45%</t>
  </si>
  <si>
    <t>50% на зарплату</t>
  </si>
  <si>
    <t>на 2023 год (01.10.2023-31.12.2023)</t>
  </si>
  <si>
    <t>Группа продленного дня</t>
  </si>
  <si>
    <t>Заработная плата и начисления на оплату труда-50%</t>
  </si>
  <si>
    <t>Развитие ОУ-45%</t>
  </si>
  <si>
    <t>Стоимость дня, руб</t>
  </si>
  <si>
    <t>Количество  дней  в неделю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</si>
</sst>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00"/>
    <numFmt numFmtId="177" formatCode="0.00000"/>
    <numFmt numFmtId="178" formatCode="0.0000"/>
    <numFmt numFmtId="179" formatCode="#,##0.000"/>
    <numFmt numFmtId="180" formatCode="#,##0.0000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1.5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2" fontId="3" fillId="24" borderId="11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3" fillId="25" borderId="13" xfId="0" applyFont="1" applyFill="1" applyBorder="1" applyAlignment="1">
      <alignment/>
    </xf>
    <xf numFmtId="0" fontId="4" fillId="25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0" fontId="3" fillId="11" borderId="0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2" fillId="11" borderId="0" xfId="0" applyFon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0" fontId="2" fillId="11" borderId="0" xfId="0" applyFont="1" applyFill="1" applyAlignment="1">
      <alignment/>
    </xf>
    <xf numFmtId="4" fontId="3" fillId="7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3" fillId="24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4" fontId="2" fillId="11" borderId="16" xfId="0" applyNumberFormat="1" applyFont="1" applyFill="1" applyBorder="1" applyAlignment="1">
      <alignment/>
    </xf>
    <xf numFmtId="0" fontId="2" fillId="26" borderId="17" xfId="0" applyFont="1" applyFill="1" applyBorder="1" applyAlignment="1">
      <alignment/>
    </xf>
    <xf numFmtId="0" fontId="2" fillId="26" borderId="18" xfId="0" applyFont="1" applyFill="1" applyBorder="1" applyAlignment="1">
      <alignment/>
    </xf>
    <xf numFmtId="0" fontId="2" fillId="26" borderId="17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3" fontId="2" fillId="26" borderId="18" xfId="0" applyNumberFormat="1" applyFont="1" applyFill="1" applyBorder="1" applyAlignment="1">
      <alignment horizontal="center"/>
    </xf>
    <xf numFmtId="4" fontId="2" fillId="26" borderId="19" xfId="0" applyNumberFormat="1" applyFont="1" applyFill="1" applyBorder="1" applyAlignment="1">
      <alignment/>
    </xf>
    <xf numFmtId="4" fontId="2" fillId="20" borderId="20" xfId="0" applyNumberFormat="1" applyFont="1" applyFill="1" applyBorder="1" applyAlignment="1">
      <alignment/>
    </xf>
    <xf numFmtId="4" fontId="2" fillId="20" borderId="10" xfId="0" applyNumberFormat="1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10" borderId="22" xfId="0" applyFont="1" applyFill="1" applyBorder="1" applyAlignment="1">
      <alignment/>
    </xf>
    <xf numFmtId="4" fontId="2" fillId="10" borderId="22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8" borderId="11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3" fontId="5" fillId="8" borderId="10" xfId="0" applyNumberFormat="1" applyFont="1" applyFill="1" applyBorder="1" applyAlignment="1">
      <alignment horizontal="center"/>
    </xf>
    <xf numFmtId="0" fontId="3" fillId="27" borderId="0" xfId="0" applyFont="1" applyFill="1" applyBorder="1" applyAlignment="1">
      <alignment/>
    </xf>
    <xf numFmtId="4" fontId="3" fillId="27" borderId="0" xfId="0" applyNumberFormat="1" applyFont="1" applyFill="1" applyBorder="1" applyAlignment="1">
      <alignment/>
    </xf>
    <xf numFmtId="0" fontId="2" fillId="10" borderId="0" xfId="0" applyFont="1" applyFill="1" applyAlignment="1">
      <alignment/>
    </xf>
    <xf numFmtId="4" fontId="3" fillId="10" borderId="0" xfId="0" applyNumberFormat="1" applyFont="1" applyFill="1" applyAlignment="1">
      <alignment/>
    </xf>
    <xf numFmtId="4" fontId="2" fillId="10" borderId="20" xfId="0" applyNumberFormat="1" applyFont="1" applyFill="1" applyBorder="1" applyAlignment="1">
      <alignment/>
    </xf>
    <xf numFmtId="4" fontId="2" fillId="26" borderId="20" xfId="0" applyNumberFormat="1" applyFont="1" applyFill="1" applyBorder="1" applyAlignment="1">
      <alignment/>
    </xf>
    <xf numFmtId="4" fontId="2" fillId="26" borderId="10" xfId="0" applyNumberFormat="1" applyFont="1" applyFill="1" applyBorder="1" applyAlignment="1">
      <alignment/>
    </xf>
    <xf numFmtId="0" fontId="3" fillId="28" borderId="11" xfId="0" applyFont="1" applyFill="1" applyBorder="1" applyAlignment="1">
      <alignment/>
    </xf>
    <xf numFmtId="0" fontId="3" fillId="28" borderId="10" xfId="0" applyFont="1" applyFill="1" applyBorder="1" applyAlignment="1">
      <alignment/>
    </xf>
    <xf numFmtId="0" fontId="3" fillId="28" borderId="23" xfId="0" applyFont="1" applyFill="1" applyBorder="1" applyAlignment="1">
      <alignment/>
    </xf>
    <xf numFmtId="0" fontId="3" fillId="28" borderId="2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 wrapText="1" shrinkToFit="1"/>
    </xf>
    <xf numFmtId="4" fontId="8" fillId="8" borderId="10" xfId="0" applyNumberFormat="1" applyFont="1" applyFill="1" applyBorder="1" applyAlignment="1">
      <alignment/>
    </xf>
    <xf numFmtId="4" fontId="8" fillId="8" borderId="2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2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2" fillId="28" borderId="0" xfId="0" applyFont="1" applyFill="1" applyAlignment="1">
      <alignment/>
    </xf>
    <xf numFmtId="4" fontId="3" fillId="28" borderId="0" xfId="0" applyNumberFormat="1" applyFont="1" applyFill="1" applyAlignment="1">
      <alignment/>
    </xf>
    <xf numFmtId="4" fontId="2" fillId="11" borderId="0" xfId="0" applyNumberFormat="1" applyFont="1" applyFill="1" applyBorder="1" applyAlignment="1">
      <alignment/>
    </xf>
    <xf numFmtId="4" fontId="3" fillId="26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/>
    </xf>
    <xf numFmtId="179" fontId="3" fillId="26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4" fontId="3" fillId="26" borderId="1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2" fontId="2" fillId="24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9" fontId="3" fillId="5" borderId="10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left" vertical="center" wrapText="1"/>
    </xf>
    <xf numFmtId="9" fontId="3" fillId="5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172" fontId="3" fillId="24" borderId="12" xfId="0" applyNumberFormat="1" applyFont="1" applyFill="1" applyBorder="1" applyAlignment="1">
      <alignment horizontal="center"/>
    </xf>
    <xf numFmtId="172" fontId="3" fillId="24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justify" vertical="center"/>
    </xf>
    <xf numFmtId="0" fontId="3" fillId="24" borderId="16" xfId="0" applyFont="1" applyFill="1" applyBorder="1" applyAlignment="1">
      <alignment horizontal="justify" vertical="center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4" fontId="3" fillId="26" borderId="14" xfId="0" applyNumberFormat="1" applyFont="1" applyFill="1" applyBorder="1" applyAlignment="1">
      <alignment horizontal="center"/>
    </xf>
    <xf numFmtId="4" fontId="3" fillId="26" borderId="2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5"/>
  <sheetViews>
    <sheetView tabSelected="1" view="pageBreakPreview" zoomScale="60" zoomScaleNormal="80" workbookViewId="0" topLeftCell="A1">
      <selection activeCell="G25" sqref="G25:I25"/>
    </sheetView>
  </sheetViews>
  <sheetFormatPr defaultColWidth="9.00390625" defaultRowHeight="12.75"/>
  <cols>
    <col min="1" max="1" width="7.25390625" style="2" customWidth="1"/>
    <col min="2" max="2" width="25.00390625" style="1" customWidth="1"/>
    <col min="3" max="3" width="15.75390625" style="1" customWidth="1"/>
    <col min="4" max="4" width="11.875" style="1" customWidth="1"/>
    <col min="5" max="5" width="10.375" style="1" customWidth="1"/>
    <col min="6" max="6" width="12.875" style="1" customWidth="1"/>
    <col min="7" max="7" width="16.00390625" style="1" customWidth="1"/>
    <col min="8" max="8" width="11.375" style="1" customWidth="1"/>
    <col min="9" max="9" width="13.75390625" style="1" customWidth="1"/>
    <col min="10" max="11" width="9.125" style="1" hidden="1" customWidth="1"/>
    <col min="12" max="13" width="0" style="1" hidden="1" customWidth="1"/>
    <col min="14" max="16384" width="9.125" style="2" customWidth="1"/>
  </cols>
  <sheetData>
    <row r="1" ht="15.75">
      <c r="G1" s="1" t="s">
        <v>14</v>
      </c>
    </row>
    <row r="2" spans="7:9" ht="15.75">
      <c r="G2" s="18"/>
      <c r="H2" s="18"/>
      <c r="I2" s="18"/>
    </row>
    <row r="3" ht="12" customHeight="1">
      <c r="G3" s="19" t="s">
        <v>15</v>
      </c>
    </row>
    <row r="4" ht="15" customHeight="1">
      <c r="G4" s="1" t="s">
        <v>52</v>
      </c>
    </row>
    <row r="5" ht="12" customHeight="1">
      <c r="G5" s="19"/>
    </row>
    <row r="6" spans="2:11" ht="15.75">
      <c r="B6" s="147" t="s">
        <v>12</v>
      </c>
      <c r="C6" s="147"/>
      <c r="D6" s="147"/>
      <c r="E6" s="147"/>
      <c r="F6" s="147"/>
      <c r="G6" s="147"/>
      <c r="H6" s="147"/>
      <c r="I6" s="147"/>
      <c r="J6" s="147"/>
      <c r="K6" s="147"/>
    </row>
    <row r="7" spans="2:11" ht="15.75">
      <c r="B7" s="147" t="s">
        <v>13</v>
      </c>
      <c r="C7" s="147"/>
      <c r="D7" s="147"/>
      <c r="E7" s="147"/>
      <c r="F7" s="147"/>
      <c r="G7" s="147"/>
      <c r="H7" s="147"/>
      <c r="I7" s="147"/>
      <c r="J7" s="147"/>
      <c r="K7" s="147"/>
    </row>
    <row r="8" spans="2:11" ht="15.75">
      <c r="B8" s="147" t="s">
        <v>55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2:11" ht="15.75">
      <c r="B9" s="148" t="s">
        <v>59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5.7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6" s="4" customFormat="1" ht="15.75">
      <c r="B11" s="146" t="s">
        <v>9</v>
      </c>
      <c r="C11" s="146"/>
      <c r="D11" s="146"/>
      <c r="E11" s="146"/>
      <c r="F11" s="146"/>
    </row>
    <row r="12" spans="2:9" s="6" customFormat="1" ht="15.75">
      <c r="B12" s="5"/>
      <c r="C12" s="5"/>
      <c r="D12" s="5"/>
      <c r="E12" s="5"/>
      <c r="F12" s="5"/>
      <c r="I12" s="6" t="s">
        <v>11</v>
      </c>
    </row>
    <row r="13" spans="1:13" s="6" customFormat="1" ht="15.75">
      <c r="A13" s="149" t="s">
        <v>17</v>
      </c>
      <c r="B13" s="150" t="s">
        <v>10</v>
      </c>
      <c r="C13" s="149">
        <v>2023</v>
      </c>
      <c r="D13" s="149"/>
      <c r="E13" s="149"/>
      <c r="F13" s="149"/>
      <c r="G13" s="149"/>
      <c r="H13" s="149"/>
      <c r="I13" s="149"/>
      <c r="J13" s="144" t="s">
        <v>3</v>
      </c>
      <c r="K13" s="144" t="s">
        <v>4</v>
      </c>
      <c r="L13" s="8">
        <v>2012</v>
      </c>
      <c r="M13" s="8">
        <v>2013</v>
      </c>
    </row>
    <row r="14" spans="1:13" s="6" customFormat="1" ht="63">
      <c r="A14" s="149"/>
      <c r="B14" s="150"/>
      <c r="C14" s="9" t="s">
        <v>1</v>
      </c>
      <c r="D14" s="10" t="s">
        <v>63</v>
      </c>
      <c r="E14" s="10" t="s">
        <v>2</v>
      </c>
      <c r="F14" s="10" t="s">
        <v>64</v>
      </c>
      <c r="G14" s="10" t="s">
        <v>8</v>
      </c>
      <c r="H14" s="10" t="s">
        <v>5</v>
      </c>
      <c r="I14" s="10" t="s">
        <v>6</v>
      </c>
      <c r="J14" s="145"/>
      <c r="K14" s="145"/>
      <c r="L14" s="136"/>
      <c r="M14" s="136"/>
    </row>
    <row r="15" spans="1:13" s="6" customFormat="1" ht="10.5" customHeight="1">
      <c r="A15" s="8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7">
        <v>9</v>
      </c>
      <c r="K15" s="7">
        <v>10</v>
      </c>
      <c r="L15" s="137"/>
      <c r="M15" s="137"/>
    </row>
    <row r="16" spans="1:13" s="6" customFormat="1" ht="34.5" customHeight="1">
      <c r="A16" s="8">
        <v>1</v>
      </c>
      <c r="B16" s="112" t="s">
        <v>60</v>
      </c>
      <c r="C16" s="127">
        <v>25</v>
      </c>
      <c r="D16" s="22">
        <v>75</v>
      </c>
      <c r="E16" s="22">
        <v>100</v>
      </c>
      <c r="F16" s="22">
        <v>5</v>
      </c>
      <c r="G16" s="128">
        <f>D16*F16*C16*4</f>
        <v>37500</v>
      </c>
      <c r="H16" s="128">
        <v>3</v>
      </c>
      <c r="I16" s="130">
        <f>G16*H16/1000</f>
        <v>112.5</v>
      </c>
      <c r="J16" s="138"/>
      <c r="K16" s="138"/>
      <c r="L16" s="12"/>
      <c r="M16" s="12"/>
    </row>
    <row r="17" spans="1:14" s="4" customFormat="1" ht="25.5" customHeight="1">
      <c r="A17" s="8"/>
      <c r="B17" s="26" t="s">
        <v>0</v>
      </c>
      <c r="C17" s="43" t="s">
        <v>7</v>
      </c>
      <c r="D17" s="43" t="s">
        <v>7</v>
      </c>
      <c r="E17" s="43" t="s">
        <v>7</v>
      </c>
      <c r="F17" s="43" t="s">
        <v>7</v>
      </c>
      <c r="G17" s="46">
        <f>SUM(G16:G16)</f>
        <v>37500</v>
      </c>
      <c r="H17" s="43" t="s">
        <v>7</v>
      </c>
      <c r="I17" s="114">
        <f>SUM(I16:I16)</f>
        <v>112.5</v>
      </c>
      <c r="J17" s="139"/>
      <c r="K17" s="139"/>
      <c r="L17" s="13">
        <f>ROUND(I17*1.1,1)</f>
        <v>123.8</v>
      </c>
      <c r="M17" s="13">
        <f>ROUND(L17*1.1,1)</f>
        <v>136.2</v>
      </c>
      <c r="N17" s="129"/>
    </row>
    <row r="18" spans="2:11" s="1" customFormat="1" ht="16.5" customHeight="1">
      <c r="B18" s="14"/>
      <c r="C18" s="14"/>
      <c r="D18" s="15"/>
      <c r="E18" s="15"/>
      <c r="F18" s="15"/>
      <c r="G18" s="16"/>
      <c r="H18" s="16"/>
      <c r="I18" s="17"/>
      <c r="J18" s="17"/>
      <c r="K18" s="17"/>
    </row>
    <row r="19" ht="15.75">
      <c r="B19" s="3" t="s">
        <v>16</v>
      </c>
    </row>
    <row r="20" ht="15.75">
      <c r="I20" s="1" t="s">
        <v>11</v>
      </c>
    </row>
    <row r="21" spans="1:9" ht="51" customHeight="1">
      <c r="A21" s="20" t="s">
        <v>18</v>
      </c>
      <c r="B21" s="140" t="s">
        <v>19</v>
      </c>
      <c r="C21" s="140"/>
      <c r="D21" s="140" t="s">
        <v>20</v>
      </c>
      <c r="E21" s="140"/>
      <c r="F21" s="140"/>
      <c r="G21" s="141" t="s">
        <v>21</v>
      </c>
      <c r="H21" s="142"/>
      <c r="I21" s="143"/>
    </row>
    <row r="22" spans="1:9" ht="34.5" customHeight="1">
      <c r="A22" s="20">
        <v>1</v>
      </c>
      <c r="B22" s="151" t="s">
        <v>61</v>
      </c>
      <c r="C22" s="152"/>
      <c r="D22" s="153">
        <f>G17*50%/1000</f>
        <v>18.75</v>
      </c>
      <c r="E22" s="153"/>
      <c r="F22" s="153"/>
      <c r="G22" s="153">
        <f>I17*50%</f>
        <v>56.25</v>
      </c>
      <c r="H22" s="153"/>
      <c r="I22" s="153"/>
    </row>
    <row r="23" spans="1:9" ht="25.5" customHeight="1">
      <c r="A23" s="20">
        <v>3</v>
      </c>
      <c r="B23" s="154" t="s">
        <v>49</v>
      </c>
      <c r="C23" s="154"/>
      <c r="D23" s="153">
        <f>G17*5%/1000</f>
        <v>1.875</v>
      </c>
      <c r="E23" s="153"/>
      <c r="F23" s="153"/>
      <c r="G23" s="153">
        <f>I17*5%</f>
        <v>5.625</v>
      </c>
      <c r="H23" s="153"/>
      <c r="I23" s="153"/>
    </row>
    <row r="24" spans="1:9" ht="27.75" customHeight="1">
      <c r="A24" s="20">
        <v>4</v>
      </c>
      <c r="B24" s="158" t="s">
        <v>62</v>
      </c>
      <c r="C24" s="159"/>
      <c r="D24" s="153">
        <f>G17*45%/1000</f>
        <v>16.875</v>
      </c>
      <c r="E24" s="153"/>
      <c r="F24" s="153"/>
      <c r="G24" s="153">
        <f>I17*45%</f>
        <v>50.625</v>
      </c>
      <c r="H24" s="153"/>
      <c r="I24" s="153"/>
    </row>
    <row r="25" spans="1:9" ht="21" customHeight="1">
      <c r="A25" s="20"/>
      <c r="B25" s="155" t="s">
        <v>0</v>
      </c>
      <c r="C25" s="156"/>
      <c r="D25" s="157">
        <f>D22+D23+D24</f>
        <v>37.5</v>
      </c>
      <c r="E25" s="157"/>
      <c r="F25" s="157"/>
      <c r="G25" s="157">
        <f>G22+G23+G24</f>
        <v>112.5</v>
      </c>
      <c r="H25" s="157"/>
      <c r="I25" s="157"/>
    </row>
  </sheetData>
  <sheetProtection/>
  <mergeCells count="29">
    <mergeCell ref="B25:C25"/>
    <mergeCell ref="D25:F25"/>
    <mergeCell ref="G25:I25"/>
    <mergeCell ref="B24:C24"/>
    <mergeCell ref="D24:F24"/>
    <mergeCell ref="G24:I24"/>
    <mergeCell ref="B22:C22"/>
    <mergeCell ref="D22:F22"/>
    <mergeCell ref="G22:I22"/>
    <mergeCell ref="B23:C23"/>
    <mergeCell ref="D23:F23"/>
    <mergeCell ref="G23:I23"/>
    <mergeCell ref="A13:A14"/>
    <mergeCell ref="B13:B14"/>
    <mergeCell ref="C13:I13"/>
    <mergeCell ref="J13:J14"/>
    <mergeCell ref="B11:F11"/>
    <mergeCell ref="B6:K6"/>
    <mergeCell ref="B7:K7"/>
    <mergeCell ref="B8:K8"/>
    <mergeCell ref="B9:K9"/>
    <mergeCell ref="M14:M15"/>
    <mergeCell ref="J16:J17"/>
    <mergeCell ref="K16:K17"/>
    <mergeCell ref="B21:C21"/>
    <mergeCell ref="D21:F21"/>
    <mergeCell ref="G21:I21"/>
    <mergeCell ref="K13:K14"/>
    <mergeCell ref="L14:L15"/>
  </mergeCells>
  <printOptions/>
  <pageMargins left="0.5118110236220472" right="0.2362204724409449" top="0.31496062992125984" bottom="0.1968503937007874" header="0.2755905511811024" footer="0.196850393700787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H165"/>
  <sheetViews>
    <sheetView zoomScale="75" zoomScaleNormal="75" zoomScaleSheetLayoutView="75" workbookViewId="0" topLeftCell="A5">
      <pane xSplit="2" ySplit="11" topLeftCell="C16" activePane="bottomRight" state="frozen"/>
      <selection pane="topLeft" activeCell="A5" sqref="A5"/>
      <selection pane="topRight" activeCell="C5" sqref="C5"/>
      <selection pane="bottomLeft" activeCell="A16" sqref="A16"/>
      <selection pane="bottomRight" activeCell="B18" sqref="B18"/>
    </sheetView>
  </sheetViews>
  <sheetFormatPr defaultColWidth="9.00390625" defaultRowHeight="12.75"/>
  <cols>
    <col min="1" max="1" width="14.25390625" style="2" customWidth="1"/>
    <col min="2" max="2" width="28.625" style="1" customWidth="1"/>
    <col min="3" max="3" width="15.625" style="23" hidden="1" customWidth="1"/>
    <col min="4" max="4" width="11.875" style="23" hidden="1" customWidth="1"/>
    <col min="5" max="5" width="10.375" style="23" hidden="1" customWidth="1"/>
    <col min="6" max="6" width="12.875" style="23" hidden="1" customWidth="1"/>
    <col min="7" max="7" width="15.00390625" style="23" customWidth="1"/>
    <col min="8" max="8" width="15.75390625" style="36" customWidth="1"/>
    <col min="9" max="9" width="13.75390625" style="1" customWidth="1"/>
    <col min="10" max="12" width="13.875" style="1" customWidth="1"/>
    <col min="13" max="16" width="13.875" style="1" hidden="1" customWidth="1"/>
    <col min="17" max="17" width="14.875" style="1" customWidth="1"/>
    <col min="18" max="18" width="12.75390625" style="1" bestFit="1" customWidth="1"/>
    <col min="19" max="19" width="11.25390625" style="1" bestFit="1" customWidth="1"/>
    <col min="20" max="20" width="10.125" style="1" hidden="1" customWidth="1"/>
    <col min="21" max="21" width="13.375" style="1" customWidth="1"/>
    <col min="22" max="22" width="13.875" style="1" customWidth="1"/>
    <col min="23" max="23" width="15.875" style="1" bestFit="1" customWidth="1"/>
    <col min="24" max="24" width="14.25390625" style="1" customWidth="1"/>
    <col min="25" max="34" width="9.125" style="1" customWidth="1"/>
    <col min="35" max="16384" width="9.125" style="2" customWidth="1"/>
  </cols>
  <sheetData>
    <row r="1" ht="15.75" hidden="1"/>
    <row r="2" ht="15.75" hidden="1">
      <c r="G2" s="24"/>
    </row>
    <row r="3" ht="12" customHeight="1" hidden="1">
      <c r="G3" s="25"/>
    </row>
    <row r="4" s="1" customFormat="1" ht="12" customHeight="1" hidden="1">
      <c r="H4" s="37"/>
    </row>
    <row r="5" spans="7:8" s="1" customFormat="1" ht="12" customHeight="1">
      <c r="G5" s="19"/>
      <c r="H5" s="37"/>
    </row>
    <row r="6" spans="2:8" s="1" customFormat="1" ht="15.75">
      <c r="B6" s="147" t="s">
        <v>12</v>
      </c>
      <c r="C6" s="147"/>
      <c r="D6" s="147"/>
      <c r="E6" s="147"/>
      <c r="F6" s="147"/>
      <c r="G6" s="147"/>
      <c r="H6" s="37"/>
    </row>
    <row r="7" spans="2:8" s="1" customFormat="1" ht="15.75">
      <c r="B7" s="113" t="s">
        <v>13</v>
      </c>
      <c r="C7" s="113"/>
      <c r="D7" s="113"/>
      <c r="E7" s="113"/>
      <c r="F7" s="113"/>
      <c r="G7" s="113"/>
      <c r="H7" s="37"/>
    </row>
    <row r="8" spans="2:8" s="1" customFormat="1" ht="15.75">
      <c r="B8" s="147" t="s">
        <v>55</v>
      </c>
      <c r="C8" s="147"/>
      <c r="D8" s="147"/>
      <c r="E8" s="147"/>
      <c r="F8" s="147"/>
      <c r="G8" s="147"/>
      <c r="H8" s="37"/>
    </row>
    <row r="9" spans="2:8" s="1" customFormat="1" ht="15.75">
      <c r="B9" s="147" t="s">
        <v>53</v>
      </c>
      <c r="C9" s="147"/>
      <c r="D9" s="147"/>
      <c r="E9" s="147"/>
      <c r="F9" s="147"/>
      <c r="G9" s="147"/>
      <c r="H9" s="37"/>
    </row>
    <row r="10" spans="2:8" s="1" customFormat="1" ht="15.75">
      <c r="B10" s="3"/>
      <c r="C10" s="3"/>
      <c r="D10" s="3"/>
      <c r="E10" s="3"/>
      <c r="F10" s="3"/>
      <c r="G10" s="3"/>
      <c r="H10" s="37"/>
    </row>
    <row r="11" spans="2:17" s="3" customFormat="1" ht="16.5" thickBot="1">
      <c r="B11" s="161" t="s">
        <v>9</v>
      </c>
      <c r="C11" s="161"/>
      <c r="D11" s="161"/>
      <c r="E11" s="161"/>
      <c r="F11" s="161"/>
      <c r="H11" s="38"/>
      <c r="K11" s="30"/>
      <c r="Q11" s="3" t="s">
        <v>42</v>
      </c>
    </row>
    <row r="12" spans="1:17" s="1" customFormat="1" ht="15.75">
      <c r="A12" s="140" t="s">
        <v>17</v>
      </c>
      <c r="B12" s="167" t="s">
        <v>10</v>
      </c>
      <c r="C12" s="164"/>
      <c r="D12" s="165"/>
      <c r="E12" s="165"/>
      <c r="F12" s="165"/>
      <c r="G12" s="166"/>
      <c r="H12" s="170" t="s">
        <v>24</v>
      </c>
      <c r="I12" s="171"/>
      <c r="J12" s="171"/>
      <c r="K12" s="171"/>
      <c r="L12" s="171"/>
      <c r="M12" s="171"/>
      <c r="N12" s="109"/>
      <c r="O12" s="109"/>
      <c r="P12" s="109"/>
      <c r="Q12" s="140" t="s">
        <v>36</v>
      </c>
    </row>
    <row r="13" spans="1:17" s="1" customFormat="1" ht="52.5" customHeight="1">
      <c r="A13" s="140"/>
      <c r="B13" s="167"/>
      <c r="C13" s="162"/>
      <c r="D13" s="140"/>
      <c r="E13" s="140"/>
      <c r="F13" s="140"/>
      <c r="G13" s="163"/>
      <c r="H13" s="39" t="s">
        <v>25</v>
      </c>
      <c r="I13" s="39" t="s">
        <v>29</v>
      </c>
      <c r="J13" s="39" t="s">
        <v>34</v>
      </c>
      <c r="K13" s="39"/>
      <c r="L13" s="39"/>
      <c r="M13" s="126" t="s">
        <v>51</v>
      </c>
      <c r="N13" s="39" t="s">
        <v>25</v>
      </c>
      <c r="O13" s="39" t="s">
        <v>29</v>
      </c>
      <c r="P13" s="39" t="s">
        <v>34</v>
      </c>
      <c r="Q13" s="140"/>
    </row>
    <row r="14" spans="1:24" s="1" customFormat="1" ht="44.25" customHeight="1">
      <c r="A14" s="140"/>
      <c r="B14" s="167"/>
      <c r="C14" s="54"/>
      <c r="D14" s="28"/>
      <c r="E14" s="28"/>
      <c r="F14" s="28"/>
      <c r="G14" s="57"/>
      <c r="H14" s="39" t="s">
        <v>26</v>
      </c>
      <c r="I14" s="39" t="s">
        <v>26</v>
      </c>
      <c r="J14" s="21"/>
      <c r="K14" s="21"/>
      <c r="L14" s="21"/>
      <c r="M14" s="21"/>
      <c r="N14" s="21"/>
      <c r="O14" s="21"/>
      <c r="P14" s="21"/>
      <c r="Q14" s="140"/>
      <c r="U14" s="105" t="s">
        <v>58</v>
      </c>
      <c r="V14" s="1" t="s">
        <v>46</v>
      </c>
      <c r="W14" s="104" t="s">
        <v>47</v>
      </c>
      <c r="X14" s="104" t="s">
        <v>48</v>
      </c>
    </row>
    <row r="15" spans="1:34" s="6" customFormat="1" ht="15.75">
      <c r="A15" s="8"/>
      <c r="B15" s="53">
        <v>1</v>
      </c>
      <c r="C15" s="55"/>
      <c r="D15" s="29"/>
      <c r="E15" s="29"/>
      <c r="F15" s="29"/>
      <c r="G15" s="58"/>
      <c r="H15" s="101"/>
      <c r="I15" s="101"/>
      <c r="J15" s="101"/>
      <c r="K15" s="101">
        <f>J15+1</f>
        <v>1</v>
      </c>
      <c r="L15" s="101">
        <f>K15+1</f>
        <v>2</v>
      </c>
      <c r="M15" s="101">
        <v>6</v>
      </c>
      <c r="N15" s="101">
        <v>7</v>
      </c>
      <c r="O15" s="101">
        <v>8</v>
      </c>
      <c r="P15" s="101">
        <v>9</v>
      </c>
      <c r="Q15" s="101">
        <v>10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24" s="1" customFormat="1" ht="34.5" customHeight="1" thickBot="1">
      <c r="A16" s="21">
        <v>1</v>
      </c>
      <c r="B16" s="132" t="str">
        <f>'доходы 2023'!B16</f>
        <v>Группа продленного дня</v>
      </c>
      <c r="C16" s="56"/>
      <c r="D16" s="22"/>
      <c r="E16" s="22"/>
      <c r="F16" s="22"/>
      <c r="G16" s="59"/>
      <c r="H16" s="125"/>
      <c r="I16" s="39"/>
      <c r="J16" s="39"/>
      <c r="K16" s="39"/>
      <c r="L16" s="39"/>
      <c r="M16" s="39"/>
      <c r="N16" s="39"/>
      <c r="O16" s="39"/>
      <c r="P16" s="39"/>
      <c r="Q16" s="39">
        <f>SUM(H16:P16)</f>
        <v>0</v>
      </c>
      <c r="U16" s="103">
        <f>J16*50%</f>
        <v>0</v>
      </c>
      <c r="V16" s="103">
        <f>U16/1.302</f>
        <v>0</v>
      </c>
      <c r="W16" s="103">
        <f>J16*5%/1.302</f>
        <v>0</v>
      </c>
      <c r="X16" s="103">
        <f>V16-W16</f>
        <v>0</v>
      </c>
    </row>
    <row r="17" spans="1:24" s="1" customFormat="1" ht="63.75" customHeight="1" hidden="1" thickBot="1">
      <c r="A17" s="119">
        <v>11</v>
      </c>
      <c r="B17" s="120" t="s">
        <v>50</v>
      </c>
      <c r="C17" s="121"/>
      <c r="D17" s="117"/>
      <c r="E17" s="117"/>
      <c r="F17" s="117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39">
        <f>SUM(H17:P17)</f>
        <v>0</v>
      </c>
      <c r="U17" s="103">
        <f>J17*60%</f>
        <v>0</v>
      </c>
      <c r="V17" s="103">
        <f>U17/1.302</f>
        <v>0</v>
      </c>
      <c r="W17" s="103">
        <f>J17*5%/1.302</f>
        <v>0</v>
      </c>
      <c r="X17" s="103"/>
    </row>
    <row r="18" spans="1:34" s="30" customFormat="1" ht="25.5" customHeight="1" thickBot="1">
      <c r="A18" s="61"/>
      <c r="B18" s="62" t="s">
        <v>0</v>
      </c>
      <c r="C18" s="63" t="s">
        <v>7</v>
      </c>
      <c r="D18" s="64" t="s">
        <v>7</v>
      </c>
      <c r="E18" s="64" t="s">
        <v>7</v>
      </c>
      <c r="F18" s="64" t="s">
        <v>7</v>
      </c>
      <c r="G18" s="65">
        <f>SUM(G16:G16)</f>
        <v>0</v>
      </c>
      <c r="H18" s="66">
        <f aca="true" t="shared" si="0" ref="H18:Q18">SUM(H16:H17)</f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  <c r="R18" s="3"/>
      <c r="S18" s="3"/>
      <c r="T18" s="3"/>
      <c r="U18" s="103">
        <f>SUM(U16:U16)</f>
        <v>0</v>
      </c>
      <c r="V18" s="103">
        <f>SUM(V16:V16)</f>
        <v>0</v>
      </c>
      <c r="W18" s="103">
        <f>SUM(W16:W16)</f>
        <v>0</v>
      </c>
      <c r="X18" s="103">
        <f>SUM(X16:X16)</f>
        <v>0</v>
      </c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35" customFormat="1" ht="25.5" customHeight="1">
      <c r="A19" s="31"/>
      <c r="B19" s="32" t="s">
        <v>28</v>
      </c>
      <c r="C19" s="33"/>
      <c r="D19" s="33"/>
      <c r="E19" s="33"/>
      <c r="F19" s="33"/>
      <c r="G19" s="34"/>
      <c r="H19" s="60"/>
      <c r="I19" s="60"/>
      <c r="J19" s="60"/>
      <c r="K19" s="60"/>
      <c r="L19" s="60"/>
      <c r="M19" s="60"/>
      <c r="N19" s="108"/>
      <c r="O19" s="108"/>
      <c r="P19" s="108"/>
      <c r="Q19" s="102"/>
      <c r="R19" s="3"/>
      <c r="S19" s="3"/>
      <c r="T19" s="3"/>
      <c r="U19" s="103"/>
      <c r="V19" s="103"/>
      <c r="W19" s="10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23" s="3" customFormat="1" ht="72" customHeight="1">
      <c r="A20" s="21">
        <v>1</v>
      </c>
      <c r="B20" s="47" t="s">
        <v>30</v>
      </c>
      <c r="C20" s="47"/>
      <c r="D20" s="43"/>
      <c r="E20" s="43"/>
      <c r="F20" s="43"/>
      <c r="G20" s="110" t="s">
        <v>56</v>
      </c>
      <c r="H20" s="45">
        <f>H18*50%</f>
        <v>0</v>
      </c>
      <c r="I20" s="45">
        <f>I18*50%</f>
        <v>0</v>
      </c>
      <c r="J20" s="45">
        <f>J18*50%</f>
        <v>0</v>
      </c>
      <c r="K20" s="45">
        <f>K18*50%</f>
        <v>0</v>
      </c>
      <c r="L20" s="45">
        <f>L18*50%</f>
        <v>0</v>
      </c>
      <c r="M20" s="45">
        <f>M18*60%</f>
        <v>0</v>
      </c>
      <c r="N20" s="45">
        <f>N18*60%</f>
        <v>0</v>
      </c>
      <c r="O20" s="45">
        <f>O18*60%</f>
        <v>0</v>
      </c>
      <c r="P20" s="45">
        <f>P18*60%</f>
        <v>0</v>
      </c>
      <c r="Q20" s="67">
        <f>SUM(H20:P20)</f>
        <v>0</v>
      </c>
      <c r="W20" s="103"/>
    </row>
    <row r="21" spans="1:23" s="3" customFormat="1" ht="25.5" customHeight="1">
      <c r="A21" s="160"/>
      <c r="B21" s="26">
        <v>211</v>
      </c>
      <c r="C21" s="43"/>
      <c r="D21" s="43"/>
      <c r="E21" s="43"/>
      <c r="F21" s="43"/>
      <c r="G21" s="46"/>
      <c r="H21" s="39">
        <f aca="true" t="shared" si="1" ref="H21:P21">H20/1.302</f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si="1"/>
        <v>0</v>
      </c>
      <c r="O21" s="39">
        <f t="shared" si="1"/>
        <v>0</v>
      </c>
      <c r="P21" s="39">
        <f t="shared" si="1"/>
        <v>0</v>
      </c>
      <c r="Q21" s="89">
        <f>SUM(H21:P21)</f>
        <v>0</v>
      </c>
      <c r="R21" s="87"/>
      <c r="W21" s="103"/>
    </row>
    <row r="22" spans="1:17" s="3" customFormat="1" ht="25.5" customHeight="1">
      <c r="A22" s="134"/>
      <c r="B22" s="26">
        <v>213</v>
      </c>
      <c r="C22" s="43"/>
      <c r="D22" s="43"/>
      <c r="E22" s="43"/>
      <c r="F22" s="43"/>
      <c r="G22" s="46"/>
      <c r="H22" s="39">
        <f aca="true" t="shared" si="2" ref="H22:P22">H21*30.2%</f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39">
        <f t="shared" si="2"/>
        <v>0</v>
      </c>
      <c r="Q22" s="67">
        <f>SUM(H22:P22)</f>
        <v>0</v>
      </c>
    </row>
    <row r="23" spans="1:18" s="3" customFormat="1" ht="42" customHeight="1">
      <c r="A23" s="134"/>
      <c r="B23" s="47" t="s">
        <v>22</v>
      </c>
      <c r="C23" s="52"/>
      <c r="D23" s="43"/>
      <c r="E23" s="43"/>
      <c r="F23" s="43"/>
      <c r="G23" s="44" t="s">
        <v>31</v>
      </c>
      <c r="H23" s="45">
        <f aca="true" t="shared" si="3" ref="H23:P23">H18*5%</f>
        <v>0</v>
      </c>
      <c r="I23" s="45">
        <f t="shared" si="3"/>
        <v>0</v>
      </c>
      <c r="J23" s="45">
        <f t="shared" si="3"/>
        <v>0</v>
      </c>
      <c r="K23" s="45">
        <f t="shared" si="3"/>
        <v>0</v>
      </c>
      <c r="L23" s="45">
        <f t="shared" si="3"/>
        <v>0</v>
      </c>
      <c r="M23" s="45">
        <f t="shared" si="3"/>
        <v>0</v>
      </c>
      <c r="N23" s="45">
        <f t="shared" si="3"/>
        <v>0</v>
      </c>
      <c r="O23" s="45">
        <f>O18*5%</f>
        <v>0</v>
      </c>
      <c r="P23" s="45">
        <f t="shared" si="3"/>
        <v>0</v>
      </c>
      <c r="Q23" s="90">
        <f>SUM(H23:P23)</f>
        <v>0</v>
      </c>
      <c r="R23" s="30"/>
    </row>
    <row r="24" spans="1:18" s="3" customFormat="1" ht="48.75" customHeight="1">
      <c r="A24" s="135"/>
      <c r="B24" s="52" t="s">
        <v>23</v>
      </c>
      <c r="C24" s="52"/>
      <c r="D24" s="43"/>
      <c r="E24" s="43"/>
      <c r="F24" s="43"/>
      <c r="G24" s="111" t="s">
        <v>57</v>
      </c>
      <c r="H24" s="45">
        <f aca="true" t="shared" si="4" ref="H24:P24">H18*35%</f>
        <v>0</v>
      </c>
      <c r="I24" s="45">
        <f t="shared" si="4"/>
        <v>0</v>
      </c>
      <c r="J24" s="45">
        <f t="shared" si="4"/>
        <v>0</v>
      </c>
      <c r="K24" s="45">
        <f t="shared" si="4"/>
        <v>0</v>
      </c>
      <c r="L24" s="45">
        <f t="shared" si="4"/>
        <v>0</v>
      </c>
      <c r="M24" s="45">
        <f t="shared" si="4"/>
        <v>0</v>
      </c>
      <c r="N24" s="45">
        <f t="shared" si="4"/>
        <v>0</v>
      </c>
      <c r="O24" s="45">
        <f>O18*35%</f>
        <v>0</v>
      </c>
      <c r="P24" s="45">
        <f t="shared" si="4"/>
        <v>0</v>
      </c>
      <c r="Q24" s="68">
        <f>SUM(H24:P24)</f>
        <v>0</v>
      </c>
      <c r="R24" s="106"/>
    </row>
    <row r="25" spans="1:17" s="3" customFormat="1" ht="25.5" customHeight="1">
      <c r="A25" s="14"/>
      <c r="B25" s="48"/>
      <c r="C25" s="48"/>
      <c r="D25" s="40"/>
      <c r="E25" s="40"/>
      <c r="F25" s="40"/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38"/>
    </row>
    <row r="26" spans="1:17" s="3" customFormat="1" ht="25.5" customHeight="1">
      <c r="A26" s="14"/>
      <c r="B26" s="48"/>
      <c r="C26" s="48"/>
      <c r="D26" s="40"/>
      <c r="E26" s="40"/>
      <c r="F26" s="40"/>
      <c r="G26" s="42"/>
      <c r="H26" s="41"/>
      <c r="I26" s="41"/>
      <c r="J26" s="38"/>
      <c r="K26" s="38"/>
      <c r="L26" s="38"/>
      <c r="M26" s="38"/>
      <c r="N26" s="38"/>
      <c r="O26" s="38"/>
      <c r="P26" s="38"/>
      <c r="Q26" s="38"/>
    </row>
    <row r="27" spans="1:34" s="4" customFormat="1" ht="40.5" customHeight="1">
      <c r="A27" s="69"/>
      <c r="B27" s="168" t="s">
        <v>32</v>
      </c>
      <c r="C27" s="169"/>
      <c r="D27" s="49"/>
      <c r="E27" s="49"/>
      <c r="F27" s="49"/>
      <c r="G27" s="50" t="s">
        <v>31</v>
      </c>
      <c r="H27" s="51">
        <f aca="true" t="shared" si="5" ref="H27:P27">H18*5%</f>
        <v>0</v>
      </c>
      <c r="I27" s="51">
        <f t="shared" si="5"/>
        <v>0</v>
      </c>
      <c r="J27" s="51">
        <f t="shared" si="5"/>
        <v>0</v>
      </c>
      <c r="K27" s="51">
        <f t="shared" si="5"/>
        <v>0</v>
      </c>
      <c r="L27" s="51">
        <f t="shared" si="5"/>
        <v>0</v>
      </c>
      <c r="M27" s="51">
        <f t="shared" si="5"/>
        <v>0</v>
      </c>
      <c r="N27" s="51">
        <f t="shared" si="5"/>
        <v>0</v>
      </c>
      <c r="O27" s="51">
        <f>O18*5%</f>
        <v>0</v>
      </c>
      <c r="P27" s="51">
        <f t="shared" si="5"/>
        <v>0</v>
      </c>
      <c r="Q27" s="67">
        <f aca="true" t="shared" si="6" ref="Q27:Q38">SUM(H27:P27)</f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17" s="3" customFormat="1" ht="25.5" customHeight="1">
      <c r="A28" s="70"/>
      <c r="B28" s="168"/>
      <c r="C28" s="169"/>
      <c r="D28" s="43"/>
      <c r="E28" s="43"/>
      <c r="F28" s="43"/>
      <c r="G28" s="46" t="s">
        <v>45</v>
      </c>
      <c r="H28" s="39">
        <f aca="true" t="shared" si="7" ref="H28:P28">H27/1.302</f>
        <v>0</v>
      </c>
      <c r="I28" s="39">
        <f t="shared" si="7"/>
        <v>0</v>
      </c>
      <c r="J28" s="39">
        <f t="shared" si="7"/>
        <v>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0</v>
      </c>
      <c r="P28" s="39">
        <f t="shared" si="7"/>
        <v>0</v>
      </c>
      <c r="Q28" s="67">
        <f t="shared" si="6"/>
        <v>0</v>
      </c>
    </row>
    <row r="29" spans="1:34" s="80" customFormat="1" ht="16.5" customHeight="1">
      <c r="A29" s="78"/>
      <c r="B29" s="81" t="s">
        <v>37</v>
      </c>
      <c r="C29" s="82"/>
      <c r="D29" s="83"/>
      <c r="E29" s="83"/>
      <c r="F29" s="83"/>
      <c r="G29" s="84" t="s">
        <v>33</v>
      </c>
      <c r="H29" s="99">
        <f aca="true" t="shared" si="8" ref="H29:P29">H21-H28</f>
        <v>0</v>
      </c>
      <c r="I29" s="99">
        <f t="shared" si="8"/>
        <v>0</v>
      </c>
      <c r="J29" s="99">
        <f t="shared" si="8"/>
        <v>0</v>
      </c>
      <c r="K29" s="99">
        <f t="shared" si="8"/>
        <v>0</v>
      </c>
      <c r="L29" s="99">
        <f t="shared" si="8"/>
        <v>0</v>
      </c>
      <c r="M29" s="99">
        <f t="shared" si="8"/>
        <v>0</v>
      </c>
      <c r="N29" s="99">
        <f>N21-N28</f>
        <v>0</v>
      </c>
      <c r="O29" s="99">
        <f>O21-O28</f>
        <v>0</v>
      </c>
      <c r="P29" s="99">
        <f t="shared" si="8"/>
        <v>0</v>
      </c>
      <c r="Q29" s="100">
        <f>SUM(H29:P29)</f>
        <v>0</v>
      </c>
      <c r="S29" s="79"/>
      <c r="T29" s="124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17" ht="15.75">
      <c r="A30" s="70"/>
      <c r="B30" s="92"/>
      <c r="C30" s="93"/>
      <c r="D30" s="93"/>
      <c r="E30" s="93"/>
      <c r="F30" s="93"/>
      <c r="G30" s="93"/>
      <c r="H30" s="39"/>
      <c r="I30" s="39"/>
      <c r="J30" s="39"/>
      <c r="K30" s="39"/>
      <c r="L30" s="39"/>
      <c r="M30" s="39"/>
      <c r="N30" s="39"/>
      <c r="O30" s="39">
        <f>O28</f>
        <v>0</v>
      </c>
      <c r="P30" s="39"/>
      <c r="Q30" s="68">
        <f t="shared" si="6"/>
        <v>0</v>
      </c>
    </row>
    <row r="31" spans="1:17" ht="15.75">
      <c r="A31" s="70"/>
      <c r="B31" s="92" t="s">
        <v>27</v>
      </c>
      <c r="C31" s="93"/>
      <c r="D31" s="93"/>
      <c r="E31" s="93"/>
      <c r="F31" s="93"/>
      <c r="G31" s="93"/>
      <c r="H31" s="118"/>
      <c r="I31" s="39"/>
      <c r="J31" s="39"/>
      <c r="K31" s="39"/>
      <c r="L31" s="39"/>
      <c r="M31" s="39"/>
      <c r="N31" s="39"/>
      <c r="O31" s="39"/>
      <c r="P31" s="39"/>
      <c r="Q31" s="68">
        <f t="shared" si="6"/>
        <v>0</v>
      </c>
    </row>
    <row r="32" spans="1:17" ht="16.5" thickBot="1">
      <c r="A32" s="70"/>
      <c r="B32" s="94" t="s">
        <v>35</v>
      </c>
      <c r="C32" s="95"/>
      <c r="D32" s="95"/>
      <c r="E32" s="95"/>
      <c r="F32" s="95"/>
      <c r="G32" s="95"/>
      <c r="H32" s="39"/>
      <c r="I32" s="71"/>
      <c r="J32" s="71"/>
      <c r="K32" s="71"/>
      <c r="L32" s="71"/>
      <c r="M32" s="71"/>
      <c r="N32" s="71"/>
      <c r="O32" s="71"/>
      <c r="P32" s="71"/>
      <c r="Q32" s="68">
        <f t="shared" si="6"/>
        <v>0</v>
      </c>
    </row>
    <row r="33" spans="1:19" ht="15.75">
      <c r="A33" s="72"/>
      <c r="B33" s="73" t="s">
        <v>41</v>
      </c>
      <c r="C33" s="73"/>
      <c r="D33" s="73"/>
      <c r="E33" s="73"/>
      <c r="F33" s="73"/>
      <c r="G33" s="73"/>
      <c r="H33" s="74">
        <f aca="true" t="shared" si="9" ref="H33:P33">SUM(H30:H32)</f>
        <v>0</v>
      </c>
      <c r="I33" s="74">
        <f t="shared" si="9"/>
        <v>0</v>
      </c>
      <c r="J33" s="74">
        <f t="shared" si="9"/>
        <v>0</v>
      </c>
      <c r="K33" s="74">
        <f t="shared" si="9"/>
        <v>0</v>
      </c>
      <c r="L33" s="74">
        <f t="shared" si="9"/>
        <v>0</v>
      </c>
      <c r="M33" s="74">
        <f t="shared" si="9"/>
        <v>0</v>
      </c>
      <c r="N33" s="74">
        <f t="shared" si="9"/>
        <v>0</v>
      </c>
      <c r="O33" s="74">
        <f t="shared" si="9"/>
        <v>0</v>
      </c>
      <c r="P33" s="74">
        <f t="shared" si="9"/>
        <v>0</v>
      </c>
      <c r="Q33" s="74">
        <f t="shared" si="6"/>
        <v>0</v>
      </c>
      <c r="R33" s="88">
        <f>Q21-Q33</f>
        <v>0</v>
      </c>
      <c r="S33" s="79" t="s">
        <v>44</v>
      </c>
    </row>
    <row r="34" spans="1:17" ht="15.75" hidden="1">
      <c r="A34" s="21"/>
      <c r="B34" s="75" t="s">
        <v>38</v>
      </c>
      <c r="C34" s="77" t="s">
        <v>39</v>
      </c>
      <c r="D34" s="75"/>
      <c r="E34" s="75"/>
      <c r="F34" s="75"/>
      <c r="G34" s="75"/>
      <c r="H34" s="76">
        <f aca="true" t="shared" si="10" ref="H34:P34">H20-H27-H31*1.27-H32*1.302</f>
        <v>0</v>
      </c>
      <c r="I34" s="76">
        <f t="shared" si="10"/>
        <v>0</v>
      </c>
      <c r="J34" s="76">
        <f t="shared" si="10"/>
        <v>0</v>
      </c>
      <c r="K34" s="76">
        <f t="shared" si="10"/>
        <v>0</v>
      </c>
      <c r="L34" s="76">
        <f t="shared" si="10"/>
        <v>0</v>
      </c>
      <c r="M34" s="76">
        <f t="shared" si="10"/>
        <v>0</v>
      </c>
      <c r="N34" s="76">
        <f t="shared" si="10"/>
        <v>0</v>
      </c>
      <c r="O34" s="76">
        <f>O20-O27-O31*1.27-O32*1.302</f>
        <v>0</v>
      </c>
      <c r="P34" s="76">
        <f t="shared" si="10"/>
        <v>0</v>
      </c>
      <c r="Q34" s="76">
        <f t="shared" si="6"/>
        <v>0</v>
      </c>
    </row>
    <row r="35" spans="1:19" ht="15.75">
      <c r="A35" s="1"/>
      <c r="B35" s="96" t="s">
        <v>22</v>
      </c>
      <c r="C35" s="97"/>
      <c r="D35" s="97"/>
      <c r="E35" s="97"/>
      <c r="F35" s="97"/>
      <c r="G35" s="133">
        <v>0.05</v>
      </c>
      <c r="H35" s="39">
        <f aca="true" t="shared" si="11" ref="H35:P35">H23</f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>O23</f>
        <v>0</v>
      </c>
      <c r="P35" s="39">
        <f t="shared" si="11"/>
        <v>0</v>
      </c>
      <c r="Q35" s="91">
        <f t="shared" si="6"/>
        <v>0</v>
      </c>
      <c r="R35" s="115"/>
      <c r="S35" s="116"/>
    </row>
    <row r="36" spans="1:17" ht="15.75">
      <c r="A36" s="1"/>
      <c r="B36" s="96" t="s">
        <v>54</v>
      </c>
      <c r="C36" s="97"/>
      <c r="D36" s="97"/>
      <c r="E36" s="97"/>
      <c r="F36" s="97"/>
      <c r="G36" s="131">
        <v>0.1</v>
      </c>
      <c r="H36" s="39">
        <f>H24*10%</f>
        <v>0</v>
      </c>
      <c r="I36" s="39">
        <f aca="true" t="shared" si="12" ref="I36:P36">I24*10%</f>
        <v>0</v>
      </c>
      <c r="J36" s="39">
        <f t="shared" si="12"/>
        <v>0</v>
      </c>
      <c r="K36" s="39">
        <f t="shared" si="12"/>
        <v>0</v>
      </c>
      <c r="L36" s="39">
        <f t="shared" si="12"/>
        <v>0</v>
      </c>
      <c r="M36" s="39">
        <f t="shared" si="12"/>
        <v>0</v>
      </c>
      <c r="N36" s="39">
        <f t="shared" si="12"/>
        <v>0</v>
      </c>
      <c r="O36" s="39">
        <f t="shared" si="12"/>
        <v>0</v>
      </c>
      <c r="P36" s="39">
        <f t="shared" si="12"/>
        <v>0</v>
      </c>
      <c r="Q36" s="68">
        <f t="shared" si="6"/>
        <v>0</v>
      </c>
    </row>
    <row r="37" spans="1:18" ht="31.5">
      <c r="A37" s="1"/>
      <c r="B37" s="98" t="s">
        <v>43</v>
      </c>
      <c r="C37" s="97"/>
      <c r="D37" s="97"/>
      <c r="E37" s="97"/>
      <c r="F37" s="97"/>
      <c r="G37" s="97"/>
      <c r="H37" s="39">
        <f aca="true" t="shared" si="13" ref="H37:P37">H24-H36</f>
        <v>0</v>
      </c>
      <c r="I37" s="39">
        <f t="shared" si="13"/>
        <v>0</v>
      </c>
      <c r="J37" s="39">
        <f t="shared" si="13"/>
        <v>0</v>
      </c>
      <c r="K37" s="39">
        <f t="shared" si="13"/>
        <v>0</v>
      </c>
      <c r="L37" s="39">
        <f t="shared" si="13"/>
        <v>0</v>
      </c>
      <c r="M37" s="39">
        <f t="shared" si="13"/>
        <v>0</v>
      </c>
      <c r="N37" s="39">
        <f t="shared" si="13"/>
        <v>0</v>
      </c>
      <c r="O37" s="39">
        <f t="shared" si="13"/>
        <v>0</v>
      </c>
      <c r="P37" s="39">
        <f t="shared" si="13"/>
        <v>0</v>
      </c>
      <c r="Q37" s="68">
        <f t="shared" si="6"/>
        <v>0</v>
      </c>
      <c r="R37" s="107"/>
    </row>
    <row r="38" spans="2:34" s="85" customFormat="1" ht="15.75">
      <c r="B38" s="85" t="s">
        <v>40</v>
      </c>
      <c r="H38" s="86">
        <f aca="true" t="shared" si="14" ref="H38:P38">H31*1.27+H32*1.302+H35+H37+H27</f>
        <v>0</v>
      </c>
      <c r="I38" s="86">
        <f t="shared" si="14"/>
        <v>0</v>
      </c>
      <c r="J38" s="86">
        <f t="shared" si="14"/>
        <v>0</v>
      </c>
      <c r="K38" s="86">
        <f t="shared" si="14"/>
        <v>0</v>
      </c>
      <c r="L38" s="86">
        <f t="shared" si="14"/>
        <v>0</v>
      </c>
      <c r="M38" s="86">
        <f t="shared" si="14"/>
        <v>0</v>
      </c>
      <c r="N38" s="86">
        <f t="shared" si="14"/>
        <v>0</v>
      </c>
      <c r="O38" s="86">
        <f t="shared" si="14"/>
        <v>0</v>
      </c>
      <c r="P38" s="86">
        <f t="shared" si="14"/>
        <v>0</v>
      </c>
      <c r="Q38" s="68">
        <f t="shared" si="6"/>
        <v>0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8:17" s="27" customFormat="1" ht="15.75"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8" ht="15.75">
      <c r="A40" s="1"/>
      <c r="C40" s="1"/>
      <c r="D40" s="1"/>
      <c r="E40" s="1"/>
      <c r="F40" s="1"/>
      <c r="G40" s="1"/>
      <c r="H40" s="37"/>
    </row>
    <row r="41" spans="1:8" ht="15.75">
      <c r="A41" s="1"/>
      <c r="C41" s="1"/>
      <c r="D41" s="1"/>
      <c r="E41" s="1"/>
      <c r="F41" s="1"/>
      <c r="G41" s="1"/>
      <c r="H41" s="37"/>
    </row>
    <row r="42" spans="1:8" ht="15.75">
      <c r="A42" s="1"/>
      <c r="C42" s="1"/>
      <c r="D42" s="1"/>
      <c r="E42" s="1"/>
      <c r="F42" s="1"/>
      <c r="G42" s="1"/>
      <c r="H42" s="37"/>
    </row>
    <row r="43" spans="1:8" ht="15.75">
      <c r="A43" s="1"/>
      <c r="C43" s="1"/>
      <c r="D43" s="1"/>
      <c r="E43" s="1"/>
      <c r="F43" s="1"/>
      <c r="G43" s="1"/>
      <c r="H43" s="37"/>
    </row>
    <row r="44" spans="1:8" ht="15.75">
      <c r="A44" s="1"/>
      <c r="C44" s="1"/>
      <c r="D44" s="1"/>
      <c r="E44" s="1"/>
      <c r="F44" s="1"/>
      <c r="G44" s="1"/>
      <c r="H44" s="37"/>
    </row>
    <row r="45" spans="1:8" ht="15.75">
      <c r="A45" s="1"/>
      <c r="C45" s="1"/>
      <c r="D45" s="1"/>
      <c r="E45" s="1"/>
      <c r="F45" s="1"/>
      <c r="G45" s="1"/>
      <c r="H45" s="37"/>
    </row>
    <row r="46" spans="1:8" ht="15.75">
      <c r="A46" s="1"/>
      <c r="C46" s="1"/>
      <c r="D46" s="1"/>
      <c r="E46" s="1"/>
      <c r="F46" s="1"/>
      <c r="G46" s="1"/>
      <c r="H46" s="37"/>
    </row>
    <row r="47" spans="1:8" ht="50.25" customHeight="1">
      <c r="A47" s="1"/>
      <c r="C47" s="1"/>
      <c r="D47" s="1"/>
      <c r="E47" s="1"/>
      <c r="F47" s="1"/>
      <c r="G47" s="1"/>
      <c r="H47" s="37"/>
    </row>
    <row r="48" spans="1:8" ht="15.75">
      <c r="A48" s="1"/>
      <c r="C48" s="1"/>
      <c r="D48" s="1"/>
      <c r="E48" s="1"/>
      <c r="F48" s="1"/>
      <c r="G48" s="1"/>
      <c r="H48" s="37"/>
    </row>
    <row r="49" spans="1:8" ht="15.75">
      <c r="A49" s="1"/>
      <c r="C49" s="1"/>
      <c r="D49" s="1"/>
      <c r="E49" s="1"/>
      <c r="F49" s="1"/>
      <c r="G49" s="1"/>
      <c r="H49" s="37"/>
    </row>
    <row r="50" spans="1:8" ht="15.75">
      <c r="A50" s="1"/>
      <c r="C50" s="1"/>
      <c r="D50" s="1"/>
      <c r="E50" s="1"/>
      <c r="F50" s="1"/>
      <c r="G50" s="1"/>
      <c r="H50" s="37"/>
    </row>
    <row r="51" spans="1:8" ht="15.75">
      <c r="A51" s="1"/>
      <c r="C51" s="1"/>
      <c r="D51" s="1"/>
      <c r="E51" s="1"/>
      <c r="F51" s="1"/>
      <c r="G51" s="1"/>
      <c r="H51" s="37"/>
    </row>
    <row r="52" spans="1:8" ht="15.75">
      <c r="A52" s="1"/>
      <c r="C52" s="1"/>
      <c r="D52" s="1"/>
      <c r="E52" s="1"/>
      <c r="F52" s="1"/>
      <c r="G52" s="1"/>
      <c r="H52" s="37"/>
    </row>
    <row r="53" spans="1:8" ht="15.75">
      <c r="A53" s="1"/>
      <c r="C53" s="1"/>
      <c r="D53" s="1"/>
      <c r="E53" s="1"/>
      <c r="F53" s="1"/>
      <c r="G53" s="1"/>
      <c r="H53" s="37"/>
    </row>
    <row r="54" spans="1:8" ht="15.75">
      <c r="A54" s="1"/>
      <c r="C54" s="1"/>
      <c r="D54" s="1"/>
      <c r="E54" s="1"/>
      <c r="F54" s="1"/>
      <c r="G54" s="1"/>
      <c r="H54" s="37"/>
    </row>
    <row r="55" spans="1:8" ht="15.75">
      <c r="A55" s="1"/>
      <c r="C55" s="1"/>
      <c r="D55" s="1"/>
      <c r="E55" s="1"/>
      <c r="F55" s="1"/>
      <c r="G55" s="1"/>
      <c r="H55" s="37"/>
    </row>
    <row r="56" spans="1:8" ht="15.75">
      <c r="A56" s="1"/>
      <c r="C56" s="1"/>
      <c r="D56" s="1"/>
      <c r="E56" s="1"/>
      <c r="F56" s="1"/>
      <c r="G56" s="1"/>
      <c r="H56" s="37"/>
    </row>
    <row r="57" spans="1:8" ht="15.75">
      <c r="A57" s="1"/>
      <c r="C57" s="1"/>
      <c r="D57" s="1"/>
      <c r="E57" s="1"/>
      <c r="F57" s="1"/>
      <c r="G57" s="1"/>
      <c r="H57" s="37"/>
    </row>
    <row r="58" spans="1:8" ht="15.75">
      <c r="A58" s="1"/>
      <c r="C58" s="1"/>
      <c r="D58" s="1"/>
      <c r="E58" s="1"/>
      <c r="F58" s="1"/>
      <c r="G58" s="1"/>
      <c r="H58" s="37"/>
    </row>
    <row r="59" spans="1:8" ht="15.75">
      <c r="A59" s="1"/>
      <c r="C59" s="1"/>
      <c r="D59" s="1"/>
      <c r="E59" s="1"/>
      <c r="F59" s="1"/>
      <c r="G59" s="1"/>
      <c r="H59" s="37"/>
    </row>
    <row r="60" spans="1:8" ht="15.75">
      <c r="A60" s="1"/>
      <c r="C60" s="1"/>
      <c r="D60" s="1"/>
      <c r="E60" s="1"/>
      <c r="F60" s="1"/>
      <c r="G60" s="1"/>
      <c r="H60" s="37"/>
    </row>
    <row r="61" spans="1:8" ht="15.75">
      <c r="A61" s="1"/>
      <c r="C61" s="1"/>
      <c r="D61" s="1"/>
      <c r="E61" s="1"/>
      <c r="F61" s="1"/>
      <c r="G61" s="1"/>
      <c r="H61" s="37"/>
    </row>
    <row r="62" spans="1:8" ht="15.75">
      <c r="A62" s="1"/>
      <c r="C62" s="1"/>
      <c r="D62" s="1"/>
      <c r="E62" s="1"/>
      <c r="F62" s="1"/>
      <c r="G62" s="1"/>
      <c r="H62" s="37"/>
    </row>
    <row r="63" spans="1:8" ht="15.75">
      <c r="A63" s="1"/>
      <c r="C63" s="1"/>
      <c r="D63" s="1"/>
      <c r="E63" s="1"/>
      <c r="F63" s="1"/>
      <c r="G63" s="1"/>
      <c r="H63" s="37"/>
    </row>
    <row r="64" spans="1:8" ht="15.75">
      <c r="A64" s="1"/>
      <c r="C64" s="1"/>
      <c r="D64" s="1"/>
      <c r="E64" s="1"/>
      <c r="F64" s="1"/>
      <c r="G64" s="1"/>
      <c r="H64" s="37"/>
    </row>
    <row r="65" spans="1:8" ht="15.75">
      <c r="A65" s="1"/>
      <c r="C65" s="1"/>
      <c r="D65" s="1"/>
      <c r="E65" s="1"/>
      <c r="F65" s="1"/>
      <c r="G65" s="1"/>
      <c r="H65" s="37"/>
    </row>
    <row r="66" spans="1:8" ht="15.75">
      <c r="A66" s="1"/>
      <c r="C66" s="1"/>
      <c r="D66" s="1"/>
      <c r="E66" s="1"/>
      <c r="F66" s="1"/>
      <c r="G66" s="1"/>
      <c r="H66" s="37"/>
    </row>
    <row r="67" spans="1:8" ht="15.75">
      <c r="A67" s="1"/>
      <c r="C67" s="1"/>
      <c r="D67" s="1"/>
      <c r="E67" s="1"/>
      <c r="F67" s="1"/>
      <c r="G67" s="1"/>
      <c r="H67" s="37"/>
    </row>
    <row r="68" spans="1:8" ht="15.75">
      <c r="A68" s="1"/>
      <c r="C68" s="1"/>
      <c r="D68" s="1"/>
      <c r="E68" s="1"/>
      <c r="F68" s="1"/>
      <c r="G68" s="1"/>
      <c r="H68" s="37"/>
    </row>
    <row r="69" spans="1:8" ht="15.75">
      <c r="A69" s="1"/>
      <c r="C69" s="1"/>
      <c r="D69" s="1"/>
      <c r="E69" s="1"/>
      <c r="F69" s="1"/>
      <c r="G69" s="1"/>
      <c r="H69" s="37"/>
    </row>
    <row r="70" spans="1:8" ht="15.75">
      <c r="A70" s="1"/>
      <c r="C70" s="1"/>
      <c r="D70" s="1"/>
      <c r="E70" s="1"/>
      <c r="F70" s="1"/>
      <c r="G70" s="1"/>
      <c r="H70" s="37"/>
    </row>
    <row r="71" spans="1:8" ht="15.75">
      <c r="A71" s="1"/>
      <c r="C71" s="1"/>
      <c r="D71" s="1"/>
      <c r="E71" s="1"/>
      <c r="F71" s="1"/>
      <c r="G71" s="1"/>
      <c r="H71" s="37"/>
    </row>
    <row r="72" spans="1:8" ht="15.75">
      <c r="A72" s="1"/>
      <c r="C72" s="1"/>
      <c r="D72" s="1"/>
      <c r="E72" s="1"/>
      <c r="F72" s="1"/>
      <c r="G72" s="1"/>
      <c r="H72" s="37"/>
    </row>
    <row r="73" spans="1:8" ht="15.75">
      <c r="A73" s="1"/>
      <c r="C73" s="1"/>
      <c r="D73" s="1"/>
      <c r="E73" s="1"/>
      <c r="F73" s="1"/>
      <c r="G73" s="1"/>
      <c r="H73" s="37"/>
    </row>
    <row r="74" spans="1:8" ht="15.75">
      <c r="A74" s="1"/>
      <c r="C74" s="1"/>
      <c r="D74" s="1"/>
      <c r="E74" s="1"/>
      <c r="F74" s="1"/>
      <c r="G74" s="1"/>
      <c r="H74" s="37"/>
    </row>
    <row r="75" spans="1:8" ht="15.75">
      <c r="A75" s="1"/>
      <c r="C75" s="1"/>
      <c r="D75" s="1"/>
      <c r="E75" s="1"/>
      <c r="F75" s="1"/>
      <c r="G75" s="1"/>
      <c r="H75" s="37"/>
    </row>
    <row r="76" spans="1:8" ht="15.75">
      <c r="A76" s="1"/>
      <c r="C76" s="1"/>
      <c r="D76" s="1"/>
      <c r="E76" s="1"/>
      <c r="F76" s="1"/>
      <c r="G76" s="1"/>
      <c r="H76" s="37"/>
    </row>
    <row r="77" spans="1:8" ht="15.75">
      <c r="A77" s="1"/>
      <c r="C77" s="1"/>
      <c r="D77" s="1"/>
      <c r="E77" s="1"/>
      <c r="F77" s="1"/>
      <c r="G77" s="1"/>
      <c r="H77" s="37"/>
    </row>
    <row r="78" spans="1:8" ht="15.75">
      <c r="A78" s="1"/>
      <c r="C78" s="1"/>
      <c r="D78" s="1"/>
      <c r="E78" s="1"/>
      <c r="F78" s="1"/>
      <c r="G78" s="1"/>
      <c r="H78" s="37"/>
    </row>
    <row r="79" spans="1:8" ht="15.75">
      <c r="A79" s="1"/>
      <c r="C79" s="1"/>
      <c r="D79" s="1"/>
      <c r="E79" s="1"/>
      <c r="F79" s="1"/>
      <c r="G79" s="1"/>
      <c r="H79" s="37"/>
    </row>
    <row r="80" spans="1:8" ht="15.75">
      <c r="A80" s="1"/>
      <c r="C80" s="1"/>
      <c r="D80" s="1"/>
      <c r="E80" s="1"/>
      <c r="F80" s="1"/>
      <c r="G80" s="1"/>
      <c r="H80" s="37"/>
    </row>
    <row r="81" s="1" customFormat="1" ht="15.75">
      <c r="H81" s="37"/>
    </row>
    <row r="82" s="1" customFormat="1" ht="15.75">
      <c r="H82" s="37"/>
    </row>
    <row r="83" s="1" customFormat="1" ht="15.75">
      <c r="H83" s="37"/>
    </row>
    <row r="84" s="1" customFormat="1" ht="15.75">
      <c r="H84" s="37"/>
    </row>
    <row r="85" s="1" customFormat="1" ht="15.75">
      <c r="H85" s="37"/>
    </row>
    <row r="86" s="1" customFormat="1" ht="15.75">
      <c r="H86" s="37"/>
    </row>
    <row r="87" s="1" customFormat="1" ht="15.75">
      <c r="H87" s="37"/>
    </row>
    <row r="88" s="1" customFormat="1" ht="15.75">
      <c r="H88" s="37"/>
    </row>
    <row r="89" s="1" customFormat="1" ht="15.75">
      <c r="H89" s="37"/>
    </row>
    <row r="90" s="1" customFormat="1" ht="15.75">
      <c r="H90" s="37"/>
    </row>
    <row r="91" s="1" customFormat="1" ht="15.75">
      <c r="H91" s="37"/>
    </row>
    <row r="92" s="1" customFormat="1" ht="15.75">
      <c r="H92" s="37"/>
    </row>
    <row r="93" s="1" customFormat="1" ht="15.75">
      <c r="H93" s="37"/>
    </row>
    <row r="94" s="1" customFormat="1" ht="15.75">
      <c r="H94" s="37"/>
    </row>
    <row r="95" s="1" customFormat="1" ht="15.75">
      <c r="H95" s="37"/>
    </row>
    <row r="96" s="1" customFormat="1" ht="15.75">
      <c r="H96" s="37"/>
    </row>
    <row r="97" s="1" customFormat="1" ht="15.75">
      <c r="H97" s="37"/>
    </row>
    <row r="98" s="1" customFormat="1" ht="15.75">
      <c r="H98" s="37"/>
    </row>
    <row r="99" s="1" customFormat="1" ht="15.75">
      <c r="H99" s="37"/>
    </row>
    <row r="100" s="1" customFormat="1" ht="15.75">
      <c r="H100" s="37"/>
    </row>
    <row r="101" s="1" customFormat="1" ht="15.75">
      <c r="H101" s="37"/>
    </row>
    <row r="102" s="1" customFormat="1" ht="15.75">
      <c r="H102" s="37"/>
    </row>
    <row r="103" s="1" customFormat="1" ht="15.75">
      <c r="H103" s="37"/>
    </row>
    <row r="104" s="1" customFormat="1" ht="15.75">
      <c r="H104" s="37"/>
    </row>
    <row r="105" s="1" customFormat="1" ht="15.75">
      <c r="H105" s="37"/>
    </row>
    <row r="106" s="1" customFormat="1" ht="15.75">
      <c r="H106" s="37"/>
    </row>
    <row r="107" s="1" customFormat="1" ht="15.75">
      <c r="H107" s="37"/>
    </row>
    <row r="108" s="1" customFormat="1" ht="15.75">
      <c r="H108" s="37"/>
    </row>
    <row r="109" s="1" customFormat="1" ht="15.75">
      <c r="H109" s="37"/>
    </row>
    <row r="110" s="1" customFormat="1" ht="15.75">
      <c r="H110" s="37"/>
    </row>
    <row r="111" s="1" customFormat="1" ht="15.75">
      <c r="H111" s="37"/>
    </row>
    <row r="112" s="1" customFormat="1" ht="15.75">
      <c r="H112" s="37"/>
    </row>
    <row r="113" s="1" customFormat="1" ht="15.75">
      <c r="H113" s="37"/>
    </row>
    <row r="114" s="1" customFormat="1" ht="15.75">
      <c r="H114" s="37"/>
    </row>
    <row r="115" s="1" customFormat="1" ht="15.75">
      <c r="H115" s="37"/>
    </row>
    <row r="116" s="1" customFormat="1" ht="15.75">
      <c r="H116" s="37"/>
    </row>
    <row r="117" s="1" customFormat="1" ht="15.75">
      <c r="H117" s="37"/>
    </row>
    <row r="118" s="1" customFormat="1" ht="15.75">
      <c r="H118" s="37"/>
    </row>
    <row r="119" s="1" customFormat="1" ht="15.75">
      <c r="H119" s="37"/>
    </row>
    <row r="120" s="1" customFormat="1" ht="15.75">
      <c r="H120" s="37"/>
    </row>
    <row r="121" s="1" customFormat="1" ht="15.75">
      <c r="H121" s="37"/>
    </row>
    <row r="122" s="1" customFormat="1" ht="15.75">
      <c r="H122" s="37"/>
    </row>
    <row r="123" s="1" customFormat="1" ht="15.75">
      <c r="H123" s="37"/>
    </row>
    <row r="124" s="1" customFormat="1" ht="15.75">
      <c r="H124" s="37"/>
    </row>
    <row r="125" s="1" customFormat="1" ht="15.75">
      <c r="H125" s="37"/>
    </row>
    <row r="126" s="1" customFormat="1" ht="15.75">
      <c r="H126" s="37"/>
    </row>
    <row r="127" s="1" customFormat="1" ht="15.75">
      <c r="H127" s="37"/>
    </row>
    <row r="128" s="1" customFormat="1" ht="15.75">
      <c r="H128" s="37"/>
    </row>
    <row r="129" s="1" customFormat="1" ht="15.75">
      <c r="H129" s="37"/>
    </row>
    <row r="130" s="1" customFormat="1" ht="15.75">
      <c r="H130" s="37"/>
    </row>
    <row r="131" s="1" customFormat="1" ht="15.75">
      <c r="H131" s="37"/>
    </row>
    <row r="132" s="1" customFormat="1" ht="15.75">
      <c r="H132" s="37"/>
    </row>
    <row r="133" s="1" customFormat="1" ht="15.75">
      <c r="H133" s="37"/>
    </row>
    <row r="134" s="1" customFormat="1" ht="15.75">
      <c r="H134" s="37"/>
    </row>
    <row r="135" s="1" customFormat="1" ht="15.75">
      <c r="H135" s="37"/>
    </row>
    <row r="136" s="1" customFormat="1" ht="15.75">
      <c r="H136" s="37"/>
    </row>
    <row r="137" s="1" customFormat="1" ht="15.75">
      <c r="H137" s="37"/>
    </row>
    <row r="138" s="1" customFormat="1" ht="15.75">
      <c r="H138" s="37"/>
    </row>
    <row r="139" s="1" customFormat="1" ht="15.75">
      <c r="H139" s="37"/>
    </row>
    <row r="140" s="1" customFormat="1" ht="15.75">
      <c r="H140" s="37"/>
    </row>
    <row r="141" s="1" customFormat="1" ht="15.75">
      <c r="H141" s="37"/>
    </row>
    <row r="142" s="1" customFormat="1" ht="15.75">
      <c r="H142" s="37"/>
    </row>
    <row r="143" s="1" customFormat="1" ht="15.75">
      <c r="H143" s="37"/>
    </row>
    <row r="144" s="1" customFormat="1" ht="15.75">
      <c r="H144" s="37"/>
    </row>
    <row r="145" s="1" customFormat="1" ht="15.75">
      <c r="H145" s="37"/>
    </row>
    <row r="146" s="1" customFormat="1" ht="15.75">
      <c r="H146" s="37"/>
    </row>
    <row r="147" s="1" customFormat="1" ht="15.75">
      <c r="H147" s="37"/>
    </row>
    <row r="148" s="1" customFormat="1" ht="15.75">
      <c r="H148" s="37"/>
    </row>
    <row r="149" s="1" customFormat="1" ht="15.75">
      <c r="H149" s="37"/>
    </row>
    <row r="150" s="1" customFormat="1" ht="15.75">
      <c r="H150" s="37"/>
    </row>
    <row r="151" s="1" customFormat="1" ht="15.75">
      <c r="H151" s="37"/>
    </row>
    <row r="152" s="1" customFormat="1" ht="15.75">
      <c r="H152" s="37"/>
    </row>
    <row r="153" s="1" customFormat="1" ht="15.75">
      <c r="H153" s="37"/>
    </row>
    <row r="154" s="1" customFormat="1" ht="15.75">
      <c r="H154" s="37"/>
    </row>
    <row r="155" s="1" customFormat="1" ht="15.75">
      <c r="H155" s="37"/>
    </row>
    <row r="156" s="1" customFormat="1" ht="15.75">
      <c r="H156" s="37"/>
    </row>
    <row r="157" s="1" customFormat="1" ht="15.75">
      <c r="H157" s="37"/>
    </row>
    <row r="158" s="1" customFormat="1" ht="15.75">
      <c r="H158" s="37"/>
    </row>
    <row r="159" s="1" customFormat="1" ht="15.75">
      <c r="H159" s="37"/>
    </row>
    <row r="160" s="1" customFormat="1" ht="15.75">
      <c r="H160" s="37"/>
    </row>
    <row r="161" s="1" customFormat="1" ht="15.75">
      <c r="H161" s="37"/>
    </row>
    <row r="162" s="1" customFormat="1" ht="15.75">
      <c r="H162" s="37"/>
    </row>
    <row r="163" s="1" customFormat="1" ht="15.75">
      <c r="H163" s="37"/>
    </row>
    <row r="164" s="1" customFormat="1" ht="15.75">
      <c r="H164" s="37"/>
    </row>
    <row r="165" s="1" customFormat="1" ht="15.75">
      <c r="H165" s="37"/>
    </row>
  </sheetData>
  <sheetProtection/>
  <mergeCells count="12">
    <mergeCell ref="Q12:Q14"/>
    <mergeCell ref="B27:C28"/>
    <mergeCell ref="A12:A14"/>
    <mergeCell ref="H12:M12"/>
    <mergeCell ref="B6:G6"/>
    <mergeCell ref="B8:G8"/>
    <mergeCell ref="B9:G9"/>
    <mergeCell ref="A21:A24"/>
    <mergeCell ref="B11:F11"/>
    <mergeCell ref="C13:G13"/>
    <mergeCell ref="C12:G12"/>
    <mergeCell ref="B12:B14"/>
  </mergeCells>
  <printOptions/>
  <pageMargins left="0.5118110236220472" right="0.2362204724409449" top="0.31496062992125984" bottom="0.1968503937007874" header="0.275590551181102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</dc:creator>
  <cp:keywords/>
  <dc:description/>
  <cp:lastModifiedBy>Анастасия</cp:lastModifiedBy>
  <cp:lastPrinted>2023-08-15T04:51:21Z</cp:lastPrinted>
  <dcterms:created xsi:type="dcterms:W3CDTF">2006-07-13T12:13:33Z</dcterms:created>
  <dcterms:modified xsi:type="dcterms:W3CDTF">2023-10-24T07:41:38Z</dcterms:modified>
  <cp:category/>
  <cp:version/>
  <cp:contentType/>
  <cp:contentStatus/>
</cp:coreProperties>
</file>